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اوراق دولتی کاردان\پورتفوی\"/>
    </mc:Choice>
  </mc:AlternateContent>
  <xr:revisionPtr revIDLastSave="0" documentId="13_ncr:1_{37A7D321-8810-49EC-B201-E478A563D3E0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اوراق" sheetId="5" r:id="rId1"/>
    <sheet name="تعدیل قیمت" sheetId="6" r:id="rId2"/>
    <sheet name="سپرده" sheetId="7" r:id="rId3"/>
    <sheet name="درآمد" sheetId="8" r:id="rId4"/>
    <sheet name="درآمد سرمایه گذاری در اوراق به" sheetId="11" r:id="rId5"/>
    <sheet name="درآمد سپرده بانکی" sheetId="13" r:id="rId6"/>
    <sheet name="سایر درآمدها" sheetId="14" r:id="rId7"/>
    <sheet name="سود اوراق بهادار" sheetId="17" r:id="rId8"/>
    <sheet name="سود سپرده بانکی" sheetId="18" r:id="rId9"/>
    <sheet name="درآمد ناشی از تغییر قیمت اوراق" sheetId="21" r:id="rId10"/>
  </sheets>
  <definedNames>
    <definedName name="_xlnm.Print_Area" localSheetId="0">اوراق!$A$1:$AM$11</definedName>
    <definedName name="_xlnm.Print_Area" localSheetId="1">'تعدیل قیمت'!$A$1:$N$10</definedName>
    <definedName name="_xlnm.Print_Area" localSheetId="3">درآمد!$A$1:$K$11</definedName>
    <definedName name="_xlnm.Print_Area" localSheetId="5">'درآمد سپرده بانکی'!$A$1:$F$7</definedName>
    <definedName name="_xlnm.Print_Area" localSheetId="4">'درآمد سرمایه گذاری در اوراق به'!$A$1:$S$11</definedName>
    <definedName name="_xlnm.Print_Area" localSheetId="9">'درآمد ناشی از تغییر قیمت اوراق'!$A$1:$Q$10</definedName>
    <definedName name="_xlnm.Print_Area" localSheetId="6">'سایر درآمدها'!$A$1:$G$9</definedName>
    <definedName name="_xlnm.Print_Area" localSheetId="2">سپرده!$A$1:$M$8</definedName>
    <definedName name="_xlnm.Print_Area" localSheetId="7">'سود اوراق بهادار'!$A$1:$S$10</definedName>
    <definedName name="_xlnm.Print_Area" localSheetId="8">'سود سپرده بانکی'!$A$1:$N$8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1" l="1"/>
  <c r="D11" i="11"/>
  <c r="N11" i="11"/>
  <c r="L11" i="11"/>
  <c r="J11" i="11"/>
  <c r="F8" i="8" s="1"/>
  <c r="R11" i="11"/>
  <c r="R10" i="11"/>
  <c r="R9" i="11"/>
  <c r="J10" i="11"/>
  <c r="J9" i="11"/>
  <c r="J10" i="8"/>
  <c r="J9" i="8"/>
  <c r="F10" i="8"/>
  <c r="F9" i="8"/>
  <c r="M10" i="21"/>
  <c r="O10" i="21"/>
  <c r="G10" i="21"/>
  <c r="E10" i="21"/>
  <c r="I10" i="21"/>
  <c r="Q10" i="21"/>
  <c r="L8" i="7"/>
  <c r="K9" i="6"/>
  <c r="AL11" i="5"/>
  <c r="AL10" i="5"/>
  <c r="AL9" i="5"/>
  <c r="J8" i="8" l="1"/>
  <c r="J11" i="8" s="1"/>
  <c r="F11" i="8"/>
  <c r="H8" i="8" s="1"/>
  <c r="H10" i="8" l="1"/>
  <c r="H9" i="8"/>
  <c r="H11" i="8" s="1"/>
</calcChain>
</file>

<file path=xl/sharedStrings.xml><?xml version="1.0" encoding="utf-8"?>
<sst xmlns="http://schemas.openxmlformats.org/spreadsheetml/2006/main" count="180" uniqueCount="84">
  <si>
    <t>صندوق سرمایه‌گذاری مختص اوراق دولتی کاردان</t>
  </si>
  <si>
    <t>صورت وضعیت پرتفوی</t>
  </si>
  <si>
    <t>برای ماه منتهی به 1405/06/31</t>
  </si>
  <si>
    <t>1405/05/31</t>
  </si>
  <si>
    <t>تغییرات طی دوره</t>
  </si>
  <si>
    <t>1405/06/31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</si>
  <si>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</si>
  <si>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</si>
  <si>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</si>
  <si>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</si>
  <si>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</si>
  <si>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</si>
  <si>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</si>
  <si>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</si>
  <si>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</si>
  <si>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</si>
  <si>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</si>
  <si>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</si>
  <si>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</si>
  <si>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</si>
  <si>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</si>
  <si>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</si>
  <si>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</si>
  <si>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</si>
  <si>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عام دولت300-ش.خ080527</t>
  </si>
  <si>
    <t>بله</t>
  </si>
  <si>
    <t>1405/05/27</t>
  </si>
  <si>
    <t>1408/05/27</t>
  </si>
  <si>
    <t>مرابحه عام دولت280-ش.خ080318</t>
  </si>
  <si>
    <t>1404/12/18</t>
  </si>
  <si>
    <t>1408/03/18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</si>
  <si>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</si>
  <si>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</si>
  <si>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</si>
  <si>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</si>
  <si>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</si>
  <si>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</si>
  <si>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</si>
  <si>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</si>
  <si>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</si>
  <si>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-9.46%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</si>
  <si>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</si>
  <si>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</si>
  <si>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</si>
  <si>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</si>
  <si>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</si>
  <si>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</si>
  <si>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</si>
  <si>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</si>
  <si>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</si>
  <si>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</si>
  <si>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</si>
  <si>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</si>
  <si>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</si>
  <si>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</si>
  <si>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</si>
  <si>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</si>
  <si>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</si>
  <si>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</si>
  <si>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</si>
  <si>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سایر درآمدها</t>
  </si>
  <si>
    <t>طی ماه</t>
  </si>
  <si>
    <t>از ابتدای سال مالی</t>
  </si>
  <si>
    <t>درآمد تغییر ارزش</t>
  </si>
  <si>
    <t>درآمد فروش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</si>
  <si>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</si>
  <si>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</si>
  <si>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</si>
  <si>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</si>
  <si>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</si>
  <si>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</si>
  <si>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</si>
  <si>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-5-2</t>
  </si>
  <si>
    <t>تعدیل کارمزد کارگزار</t>
  </si>
  <si>
    <t>هزینه تنزیل</t>
  </si>
  <si>
    <t>سود اوراق بهادار با درآمد ثابت</t>
  </si>
  <si>
    <t>نرخ سود علی الحساب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</si>
  <si>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</si>
  <si>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</si>
  <si>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</si>
  <si>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</si>
  <si>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</si>
  <si>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</si>
  <si>
    <t xml:space="preserve">سپرده کوتاه مدت بانک تجارت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</si>
</sst>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1"/>
      <color rgb="FF262626"/>
      <name val="IRANSans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4" fontId="4" fillId="0" borderId="5" xfId="0" applyNumberFormat="1" applyFont="1" applyBorder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3" fontId="5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3" fontId="4" fillId="0" borderId="6" xfId="0" applyNumberFormat="1" applyFont="1" applyBorder="1" applyAlignment="1">
      <alignment horizontal="right" vertical="top"/>
    </xf>
    <xf numFmtId="3" fontId="4" fillId="0" borderId="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15"/>
  <sheetViews>
    <sheetView rightToLeft="1" tabSelected="1" view="pageBreakPreview" topLeftCell="D2" zoomScale="85" zoomScaleNormal="85" zoomScaleSheetLayoutView="85" workbookViewId="0">
      <selection activeCell="AN6" sqref="AN6"/>
    </sheetView>
  </sheetViews>
  <sheetFormatPr defaultRowHeight="15.75"/>
  <cols>
    <col min="1" max="1" width="6.7109375" style="18" bestFit="1" customWidth="1"/>
    <col min="2" max="2" width="28.5703125" style="18" customWidth="1"/>
    <col min="3" max="3" width="1.28515625" style="18" customWidth="1"/>
    <col min="4" max="4" width="18.5703125" style="18" bestFit="1" customWidth="1"/>
    <col min="5" max="5" width="1.28515625" style="18" customWidth="1"/>
    <col min="6" max="6" width="28.7109375" style="18" bestFit="1" customWidth="1"/>
    <col min="7" max="7" width="1.28515625" style="18" customWidth="1"/>
    <col min="8" max="8" width="16" style="18" bestFit="1" customWidth="1"/>
    <col min="9" max="9" width="1.28515625" style="18" customWidth="1"/>
    <col min="10" max="10" width="12.85546875" style="18" bestFit="1" customWidth="1"/>
    <col min="11" max="11" width="1.28515625" style="18" customWidth="1"/>
    <col min="12" max="12" width="13.28515625" style="18" bestFit="1" customWidth="1"/>
    <col min="13" max="13" width="1.28515625" style="18" customWidth="1"/>
    <col min="14" max="14" width="12.28515625" style="18" bestFit="1" customWidth="1"/>
    <col min="15" max="15" width="1.28515625" style="18" customWidth="1"/>
    <col min="16" max="16" width="5.7109375" style="18" bestFit="1" customWidth="1"/>
    <col min="17" max="17" width="1.28515625" style="18" customWidth="1"/>
    <col min="18" max="18" width="13" style="18" bestFit="1" customWidth="1"/>
    <col min="19" max="19" width="1.28515625" style="18" customWidth="1"/>
    <col min="20" max="20" width="16.28515625" style="18" bestFit="1" customWidth="1"/>
    <col min="21" max="21" width="1.28515625" style="18" customWidth="1"/>
    <col min="22" max="22" width="10.85546875" style="18" bestFit="1" customWidth="1"/>
    <col min="23" max="23" width="1.28515625" style="18" customWidth="1"/>
    <col min="24" max="24" width="19.42578125" style="18" bestFit="1" customWidth="1"/>
    <col min="25" max="25" width="1.28515625" style="18" customWidth="1"/>
    <col min="26" max="26" width="5.7109375" style="18" bestFit="1" customWidth="1"/>
    <col min="27" max="27" width="1.28515625" style="18" customWidth="1"/>
    <col min="28" max="28" width="10.42578125" style="18" bestFit="1" customWidth="1"/>
    <col min="29" max="29" width="1.28515625" style="18" customWidth="1"/>
    <col min="30" max="30" width="10.85546875" style="18" bestFit="1" customWidth="1"/>
    <col min="31" max="31" width="1.28515625" style="18" customWidth="1"/>
    <col min="32" max="32" width="16.5703125" style="18" bestFit="1" customWidth="1"/>
    <col min="33" max="33" width="1.28515625" style="18" customWidth="1"/>
    <col min="34" max="34" width="19.42578125" style="18" bestFit="1" customWidth="1"/>
    <col min="35" max="35" width="1.28515625" style="18" customWidth="1"/>
    <col min="36" max="36" width="19.140625" style="18" bestFit="1" customWidth="1"/>
    <col min="37" max="37" width="1.28515625" style="18" customWidth="1"/>
    <col min="38" max="38" width="19.28515625" style="18" bestFit="1" customWidth="1"/>
    <col min="39" max="39" width="0.28515625" style="18" customWidth="1"/>
    <col min="40" max="40" width="19.42578125" style="18" bestFit="1" customWidth="1"/>
    <col min="41" max="16384" width="9.140625" style="18"/>
  </cols>
  <sheetData>
    <row r="1" spans="1:40" ht="25.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</row>
    <row r="2" spans="1:40" ht="25.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40" ht="25.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5" spans="1:40" ht="24">
      <c r="A5" s="6" t="s">
        <v>15</v>
      </c>
      <c r="B5" s="26" t="s">
        <v>16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40" ht="21">
      <c r="A6" s="27" t="s">
        <v>17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3</v>
      </c>
      <c r="Q6" s="27"/>
      <c r="R6" s="27"/>
      <c r="S6" s="27"/>
      <c r="T6" s="27"/>
      <c r="V6" s="27" t="s">
        <v>4</v>
      </c>
      <c r="W6" s="27"/>
      <c r="X6" s="27"/>
      <c r="Y6" s="27"/>
      <c r="Z6" s="27"/>
      <c r="AA6" s="27"/>
      <c r="AB6" s="27"/>
      <c r="AD6" s="27" t="s">
        <v>5</v>
      </c>
      <c r="AE6" s="27"/>
      <c r="AF6" s="27"/>
      <c r="AG6" s="27"/>
      <c r="AH6" s="27"/>
      <c r="AI6" s="27"/>
      <c r="AJ6" s="27"/>
      <c r="AK6" s="27"/>
      <c r="AL6" s="27"/>
      <c r="AN6" s="21">
        <v>5639659668725</v>
      </c>
    </row>
    <row r="7" spans="1:40" ht="2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V7" s="29" t="s">
        <v>6</v>
      </c>
      <c r="W7" s="29"/>
      <c r="X7" s="29"/>
      <c r="Y7" s="19"/>
      <c r="Z7" s="29" t="s">
        <v>7</v>
      </c>
      <c r="AA7" s="29"/>
      <c r="AB7" s="29"/>
      <c r="AD7" s="19"/>
      <c r="AE7" s="19"/>
      <c r="AF7" s="19"/>
      <c r="AG7" s="19"/>
      <c r="AH7" s="19"/>
      <c r="AI7" s="19"/>
      <c r="AJ7" s="19"/>
      <c r="AK7" s="19"/>
      <c r="AL7" s="19"/>
    </row>
    <row r="8" spans="1:40" ht="21">
      <c r="A8" s="27" t="s">
        <v>18</v>
      </c>
      <c r="B8" s="27"/>
      <c r="D8" s="7" t="s">
        <v>19</v>
      </c>
      <c r="F8" s="7" t="s">
        <v>20</v>
      </c>
      <c r="H8" s="7" t="s">
        <v>21</v>
      </c>
      <c r="J8" s="7" t="s">
        <v>22</v>
      </c>
      <c r="L8" s="7" t="s">
        <v>23</v>
      </c>
      <c r="N8" s="7" t="s">
        <v>14</v>
      </c>
      <c r="P8" s="7" t="s">
        <v>8</v>
      </c>
      <c r="R8" s="7" t="s">
        <v>9</v>
      </c>
      <c r="T8" s="7" t="s">
        <v>10</v>
      </c>
      <c r="V8" s="8" t="s">
        <v>8</v>
      </c>
      <c r="W8" s="19"/>
      <c r="X8" s="8" t="s">
        <v>9</v>
      </c>
      <c r="Z8" s="8" t="s">
        <v>8</v>
      </c>
      <c r="AA8" s="19"/>
      <c r="AB8" s="8" t="s">
        <v>11</v>
      </c>
      <c r="AD8" s="7" t="s">
        <v>8</v>
      </c>
      <c r="AF8" s="7" t="s">
        <v>12</v>
      </c>
      <c r="AH8" s="7" t="s">
        <v>9</v>
      </c>
      <c r="AJ8" s="7" t="s">
        <v>10</v>
      </c>
      <c r="AL8" s="7" t="s">
        <v>13</v>
      </c>
    </row>
    <row r="9" spans="1:40" ht="18.75">
      <c r="A9" s="30" t="s">
        <v>24</v>
      </c>
      <c r="B9" s="30"/>
      <c r="D9" s="9" t="s">
        <v>25</v>
      </c>
      <c r="F9" s="9" t="s">
        <v>25</v>
      </c>
      <c r="H9" s="9" t="s">
        <v>26</v>
      </c>
      <c r="J9" s="9" t="s">
        <v>27</v>
      </c>
      <c r="L9" s="4">
        <v>23</v>
      </c>
      <c r="N9" s="4">
        <v>23</v>
      </c>
      <c r="P9" s="15">
        <v>0</v>
      </c>
      <c r="R9" s="15">
        <v>0</v>
      </c>
      <c r="T9" s="15">
        <v>0</v>
      </c>
      <c r="V9" s="15">
        <v>3265800</v>
      </c>
      <c r="X9" s="15">
        <v>2436849740472</v>
      </c>
      <c r="Z9" s="15">
        <v>0</v>
      </c>
      <c r="AB9" s="15">
        <v>0</v>
      </c>
      <c r="AD9" s="15">
        <v>3265800</v>
      </c>
      <c r="AF9" s="15">
        <v>749680</v>
      </c>
      <c r="AH9" s="15">
        <v>2436849740472</v>
      </c>
      <c r="AJ9" s="15">
        <v>2446973678186</v>
      </c>
      <c r="AL9" s="4">
        <f>AJ9/AN6*100</f>
        <v>43.388676301795456</v>
      </c>
    </row>
    <row r="10" spans="1:40" ht="18.75">
      <c r="A10" s="31" t="s">
        <v>28</v>
      </c>
      <c r="B10" s="31"/>
      <c r="D10" s="12" t="s">
        <v>25</v>
      </c>
      <c r="F10" s="12" t="s">
        <v>25</v>
      </c>
      <c r="H10" s="12" t="s">
        <v>29</v>
      </c>
      <c r="J10" s="12" t="s">
        <v>30</v>
      </c>
      <c r="L10" s="3">
        <v>23</v>
      </c>
      <c r="N10" s="3">
        <v>23</v>
      </c>
      <c r="P10" s="2">
        <v>0</v>
      </c>
      <c r="R10" s="2">
        <v>0</v>
      </c>
      <c r="T10" s="2">
        <v>0</v>
      </c>
      <c r="V10" s="2">
        <v>4183545</v>
      </c>
      <c r="X10" s="16">
        <v>3117962138630</v>
      </c>
      <c r="Z10" s="2">
        <v>0</v>
      </c>
      <c r="AB10" s="2">
        <v>0</v>
      </c>
      <c r="AD10" s="2">
        <v>4183545</v>
      </c>
      <c r="AF10" s="2">
        <v>685506</v>
      </c>
      <c r="AH10" s="16">
        <v>3117962138630</v>
      </c>
      <c r="AJ10" s="16">
        <v>2866285807943</v>
      </c>
      <c r="AL10" s="5">
        <f>AJ10/AN6*100</f>
        <v>50.823737181130333</v>
      </c>
    </row>
    <row r="11" spans="1:40" ht="21">
      <c r="A11" s="28" t="s">
        <v>31</v>
      </c>
      <c r="B11" s="28"/>
      <c r="D11" s="2"/>
      <c r="F11" s="2"/>
      <c r="H11" s="2"/>
      <c r="J11" s="2"/>
      <c r="L11" s="2"/>
      <c r="N11" s="2"/>
      <c r="P11" s="2"/>
      <c r="R11" s="2"/>
      <c r="T11" s="2"/>
      <c r="V11" s="2"/>
      <c r="X11" s="17">
        <v>5554811879102</v>
      </c>
      <c r="Z11" s="2"/>
      <c r="AB11" s="2"/>
      <c r="AD11" s="2"/>
      <c r="AF11" s="2"/>
      <c r="AH11" s="17">
        <v>5554811879102</v>
      </c>
      <c r="AJ11" s="17">
        <v>5313259486129</v>
      </c>
      <c r="AL11" s="1">
        <f>SUM(AL9:AL10)</f>
        <v>94.212413482925797</v>
      </c>
    </row>
    <row r="13" spans="1:40">
      <c r="AJ13" s="20"/>
    </row>
    <row r="14" spans="1:40">
      <c r="AJ14" s="20"/>
    </row>
    <row r="15" spans="1:40">
      <c r="AJ15" s="20"/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rightToLeft="1" view="pageBreakPreview" zoomScale="115" zoomScaleNormal="100" zoomScaleSheetLayoutView="115" workbookViewId="0">
      <selection activeCell="G21" sqref="G21"/>
    </sheetView>
  </sheetViews>
  <sheetFormatPr defaultRowHeight="15.75"/>
  <cols>
    <col min="1" max="1" width="28" style="18" bestFit="1" customWidth="1"/>
    <col min="2" max="2" width="1.28515625" style="18" customWidth="1"/>
    <col min="3" max="3" width="9.85546875" style="18" bestFit="1" customWidth="1"/>
    <col min="4" max="4" width="1.28515625" style="18" customWidth="1"/>
    <col min="5" max="5" width="10.7109375" style="18" bestFit="1" customWidth="1"/>
    <col min="6" max="6" width="1.28515625" style="18" customWidth="1"/>
    <col min="7" max="7" width="15" style="18" bestFit="1" customWidth="1"/>
    <col min="8" max="8" width="1.28515625" style="18" customWidth="1"/>
    <col min="9" max="9" width="11" style="18" bestFit="1" customWidth="1"/>
    <col min="10" max="10" width="1.28515625" style="18" customWidth="1"/>
    <col min="11" max="11" width="25.42578125" style="18" bestFit="1" customWidth="1"/>
    <col min="12" max="12" width="1.28515625" style="18" customWidth="1"/>
    <col min="13" max="13" width="10.140625" style="18" bestFit="1" customWidth="1"/>
    <col min="14" max="14" width="0.28515625" style="18" customWidth="1"/>
    <col min="15" max="16384" width="9.140625" style="18"/>
  </cols>
  <sheetData>
    <row r="1" spans="1:13" ht="25.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5.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5.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24">
      <c r="A4" s="26" t="s">
        <v>32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24">
      <c r="A5" s="26" t="s">
        <v>33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7" spans="1:13" ht="21">
      <c r="C7" s="27" t="s">
        <v>5</v>
      </c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21">
      <c r="A8" s="7" t="s">
        <v>34</v>
      </c>
      <c r="C8" s="8" t="s">
        <v>8</v>
      </c>
      <c r="D8" s="19"/>
      <c r="E8" s="8" t="s">
        <v>35</v>
      </c>
      <c r="F8" s="19"/>
      <c r="G8" s="8" t="s">
        <v>36</v>
      </c>
      <c r="H8" s="19"/>
      <c r="I8" s="8" t="s">
        <v>37</v>
      </c>
      <c r="J8" s="19"/>
      <c r="K8" s="8" t="s">
        <v>38</v>
      </c>
      <c r="L8" s="19"/>
      <c r="M8" s="8" t="s">
        <v>39</v>
      </c>
    </row>
    <row r="9" spans="1:13" ht="18.75">
      <c r="A9" s="9" t="s">
        <v>28</v>
      </c>
      <c r="C9" s="15">
        <v>4183545</v>
      </c>
      <c r="E9" s="15">
        <v>757100</v>
      </c>
      <c r="G9" s="15">
        <v>685506</v>
      </c>
      <c r="I9" s="4" t="s">
        <v>40</v>
      </c>
      <c r="K9" s="15">
        <f>C9*G9</f>
        <v>2867845198770</v>
      </c>
      <c r="M9" s="9" t="s">
        <v>41</v>
      </c>
    </row>
    <row r="10" spans="1:13" ht="21">
      <c r="A10" s="22"/>
      <c r="C10" s="2"/>
      <c r="E10" s="2"/>
      <c r="G10" s="2"/>
      <c r="I10" s="2"/>
      <c r="K10" s="2"/>
      <c r="M10" s="2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8"/>
  <sheetViews>
    <sheetView rightToLeft="1" view="pageBreakPreview" zoomScale="145" zoomScaleNormal="100" zoomScaleSheetLayoutView="145" workbookViewId="0">
      <selection activeCell="L8" sqref="L8"/>
    </sheetView>
  </sheetViews>
  <sheetFormatPr defaultRowHeight="15.75"/>
  <cols>
    <col min="1" max="1" width="6.28515625" style="18" bestFit="1" customWidth="1"/>
    <col min="2" max="2" width="35" style="18" customWidth="1"/>
    <col min="3" max="3" width="1.28515625" style="18" customWidth="1"/>
    <col min="4" max="4" width="17.85546875" style="18" bestFit="1" customWidth="1"/>
    <col min="5" max="5" width="1.28515625" style="18" customWidth="1"/>
    <col min="6" max="6" width="17.28515625" style="18" bestFit="1" customWidth="1"/>
    <col min="7" max="7" width="1.28515625" style="18" customWidth="1"/>
    <col min="8" max="8" width="17.7109375" style="18" bestFit="1" customWidth="1"/>
    <col min="9" max="9" width="1.28515625" style="18" customWidth="1"/>
    <col min="10" max="10" width="16" style="18" bestFit="1" customWidth="1"/>
    <col min="11" max="11" width="1.28515625" style="18" customWidth="1"/>
    <col min="12" max="12" width="18.28515625" style="18" bestFit="1" customWidth="1"/>
    <col min="13" max="13" width="0.28515625" style="18" customWidth="1"/>
    <col min="14" max="16384" width="9.140625" style="18"/>
  </cols>
  <sheetData>
    <row r="1" spans="1:12" ht="25.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5.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5.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ht="24">
      <c r="A5" s="6" t="s">
        <v>42</v>
      </c>
      <c r="B5" s="26" t="s">
        <v>43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21">
      <c r="D6" s="7" t="s">
        <v>3</v>
      </c>
      <c r="F6" s="27" t="s">
        <v>4</v>
      </c>
      <c r="G6" s="27"/>
      <c r="H6" s="27"/>
      <c r="J6" s="7" t="s">
        <v>5</v>
      </c>
    </row>
    <row r="7" spans="1:12" ht="21">
      <c r="A7" s="27" t="s">
        <v>44</v>
      </c>
      <c r="B7" s="27"/>
      <c r="D7" s="7" t="s">
        <v>45</v>
      </c>
      <c r="F7" s="7" t="s">
        <v>46</v>
      </c>
      <c r="H7" s="7" t="s">
        <v>47</v>
      </c>
      <c r="J7" s="7" t="s">
        <v>45</v>
      </c>
      <c r="L7" s="7" t="s">
        <v>13</v>
      </c>
    </row>
    <row r="8" spans="1:12" ht="18.75">
      <c r="A8" s="30" t="s">
        <v>83</v>
      </c>
      <c r="B8" s="30"/>
      <c r="D8" s="15">
        <v>1895419581000</v>
      </c>
      <c r="F8" s="15">
        <v>6289802166690</v>
      </c>
      <c r="H8" s="15">
        <v>7981892136291</v>
      </c>
      <c r="J8" s="15">
        <v>203329611399</v>
      </c>
      <c r="L8" s="4">
        <f>J8/اوراق!AN6*100</f>
        <v>3.6053525095951091</v>
      </c>
    </row>
  </sheetData>
  <mergeCells count="7">
    <mergeCell ref="A7:B7"/>
    <mergeCell ref="A8:B8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1"/>
  <sheetViews>
    <sheetView rightToLeft="1" view="pageBreakPreview" zoomScale="130" zoomScaleNormal="100" zoomScaleSheetLayoutView="130" workbookViewId="0">
      <selection activeCell="J9" sqref="J9"/>
    </sheetView>
  </sheetViews>
  <sheetFormatPr defaultRowHeight="15.75"/>
  <cols>
    <col min="1" max="1" width="3.85546875" style="18" bestFit="1" customWidth="1"/>
    <col min="2" max="2" width="44.140625" style="18" customWidth="1"/>
    <col min="3" max="3" width="1.28515625" style="18" customWidth="1"/>
    <col min="4" max="4" width="8.28515625" style="18" bestFit="1" customWidth="1"/>
    <col min="5" max="5" width="1.28515625" style="18" customWidth="1"/>
    <col min="6" max="6" width="17" style="18" bestFit="1" customWidth="1"/>
    <col min="7" max="7" width="1.28515625" style="18" customWidth="1"/>
    <col min="8" max="8" width="17.28515625" style="18" bestFit="1" customWidth="1"/>
    <col min="9" max="9" width="1.28515625" style="18" customWidth="1"/>
    <col min="10" max="10" width="18" style="18" bestFit="1" customWidth="1"/>
    <col min="11" max="11" width="0.28515625" style="18" customWidth="1"/>
    <col min="12" max="16384" width="9.140625" style="18"/>
  </cols>
  <sheetData>
    <row r="1" spans="1:10" ht="25.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5.5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5.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</row>
    <row r="5" spans="1:10" ht="24">
      <c r="A5" s="6" t="s">
        <v>49</v>
      </c>
      <c r="B5" s="26" t="s">
        <v>50</v>
      </c>
      <c r="C5" s="26"/>
      <c r="D5" s="26"/>
      <c r="E5" s="26"/>
      <c r="F5" s="26"/>
      <c r="G5" s="26"/>
      <c r="H5" s="26"/>
      <c r="I5" s="26"/>
      <c r="J5" s="26"/>
    </row>
    <row r="7" spans="1:10" ht="21">
      <c r="A7" s="27" t="s">
        <v>51</v>
      </c>
      <c r="B7" s="27"/>
      <c r="D7" s="7" t="s">
        <v>52</v>
      </c>
      <c r="F7" s="7" t="s">
        <v>45</v>
      </c>
      <c r="H7" s="7" t="s">
        <v>53</v>
      </c>
      <c r="J7" s="7" t="s">
        <v>54</v>
      </c>
    </row>
    <row r="8" spans="1:10" ht="18.75">
      <c r="A8" s="32" t="s">
        <v>57</v>
      </c>
      <c r="B8" s="32"/>
      <c r="D8" s="9" t="s">
        <v>55</v>
      </c>
      <c r="F8" s="2">
        <f>'درآمد سرمایه گذاری در اوراق به'!J11</f>
        <v>-191219430300</v>
      </c>
      <c r="H8" s="3">
        <f>F8/F11*100</f>
        <v>255.74444784866245</v>
      </c>
      <c r="J8" s="3">
        <f>F8/5639659668725*100</f>
        <v>-3.39062002908467</v>
      </c>
    </row>
    <row r="9" spans="1:10" ht="18.75">
      <c r="A9" s="32" t="s">
        <v>59</v>
      </c>
      <c r="B9" s="32"/>
      <c r="D9" s="12" t="s">
        <v>56</v>
      </c>
      <c r="F9" s="2">
        <f>'درآمد سپرده بانکی'!D7</f>
        <v>116396247868</v>
      </c>
      <c r="H9" s="3">
        <f>F9/F11*100</f>
        <v>-155.67295695817012</v>
      </c>
      <c r="J9" s="3">
        <f>F9/5639659668725*100</f>
        <v>2.0638878000649741</v>
      </c>
    </row>
    <row r="10" spans="1:10" ht="18.75">
      <c r="A10" s="31" t="s">
        <v>60</v>
      </c>
      <c r="B10" s="31"/>
      <c r="D10" s="12" t="s">
        <v>58</v>
      </c>
      <c r="F10" s="16">
        <f>'سایر درآمدها'!D9</f>
        <v>53453545</v>
      </c>
      <c r="H10" s="3">
        <f>F10/F11*100</f>
        <v>-7.1490890492307002E-2</v>
      </c>
      <c r="J10" s="5">
        <f>F10/5639659668725*100</f>
        <v>9.4781508353117771E-4</v>
      </c>
    </row>
    <row r="11" spans="1:10" ht="21">
      <c r="A11" s="28" t="s">
        <v>31</v>
      </c>
      <c r="B11" s="28"/>
      <c r="D11" s="2"/>
      <c r="F11" s="17">
        <f>SUM(F8:F10)</f>
        <v>-74769728887</v>
      </c>
      <c r="H11" s="1">
        <f>SUM(H8:H10)</f>
        <v>100.00000000000001</v>
      </c>
      <c r="J11" s="1">
        <f>SUM(J8:J10)</f>
        <v>-1.3257844139361648</v>
      </c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view="pageBreakPreview" zoomScale="130" zoomScaleNormal="100" zoomScaleSheetLayoutView="130" workbookViewId="0">
      <selection activeCell="D9" sqref="D9:F10"/>
    </sheetView>
  </sheetViews>
  <sheetFormatPr defaultRowHeight="15.75"/>
  <cols>
    <col min="1" max="1" width="6.7109375" style="18" bestFit="1" customWidth="1"/>
    <col min="2" max="2" width="34.7109375" style="18" customWidth="1"/>
    <col min="3" max="3" width="1.28515625" style="18" customWidth="1"/>
    <col min="4" max="4" width="14.85546875" style="18" bestFit="1" customWidth="1"/>
    <col min="5" max="5" width="1.28515625" style="18" customWidth="1"/>
    <col min="6" max="6" width="17" style="18" bestFit="1" customWidth="1"/>
    <col min="7" max="7" width="1.28515625" style="18" customWidth="1"/>
    <col min="8" max="8" width="11.140625" style="18" bestFit="1" customWidth="1"/>
    <col min="9" max="9" width="1.28515625" style="18" customWidth="1"/>
    <col min="10" max="10" width="17" style="18" bestFit="1" customWidth="1"/>
    <col min="11" max="11" width="1.28515625" style="18" customWidth="1"/>
    <col min="12" max="12" width="14.85546875" style="18" bestFit="1" customWidth="1"/>
    <col min="13" max="13" width="1.28515625" style="18" customWidth="1"/>
    <col min="14" max="14" width="17" style="18" bestFit="1" customWidth="1"/>
    <col min="15" max="15" width="1.28515625" style="18" customWidth="1"/>
    <col min="16" max="16" width="11.140625" style="18" bestFit="1" customWidth="1"/>
    <col min="17" max="17" width="1.28515625" style="18" customWidth="1"/>
    <col min="18" max="18" width="17" style="18" bestFit="1" customWidth="1"/>
    <col min="19" max="19" width="0.28515625" style="18" customWidth="1"/>
    <col min="20" max="16384" width="9.140625" style="18"/>
  </cols>
  <sheetData>
    <row r="1" spans="1:18" ht="25.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25.5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5.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5" spans="1:18" ht="24">
      <c r="A5" s="6" t="s">
        <v>65</v>
      </c>
      <c r="B5" s="26" t="s">
        <v>66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>
      <c r="D6" s="27" t="s">
        <v>61</v>
      </c>
      <c r="E6" s="27"/>
      <c r="F6" s="27"/>
      <c r="G6" s="27"/>
      <c r="H6" s="27"/>
      <c r="I6" s="27"/>
      <c r="J6" s="27"/>
      <c r="L6" s="27" t="s">
        <v>62</v>
      </c>
      <c r="M6" s="27"/>
      <c r="N6" s="27"/>
      <c r="O6" s="27"/>
      <c r="P6" s="27"/>
      <c r="Q6" s="27"/>
      <c r="R6" s="27"/>
    </row>
    <row r="7" spans="1:18">
      <c r="D7" s="19"/>
      <c r="E7" s="19"/>
      <c r="F7" s="19"/>
      <c r="G7" s="19"/>
      <c r="H7" s="19"/>
      <c r="I7" s="19"/>
      <c r="J7" s="19"/>
      <c r="L7" s="19"/>
      <c r="M7" s="19"/>
      <c r="N7" s="19"/>
      <c r="O7" s="19"/>
      <c r="P7" s="19"/>
      <c r="Q7" s="19"/>
      <c r="R7" s="19"/>
    </row>
    <row r="8" spans="1:18" ht="21">
      <c r="A8" s="27" t="s">
        <v>67</v>
      </c>
      <c r="B8" s="27"/>
      <c r="D8" s="7" t="s">
        <v>68</v>
      </c>
      <c r="F8" s="7" t="s">
        <v>63</v>
      </c>
      <c r="H8" s="7" t="s">
        <v>64</v>
      </c>
      <c r="J8" s="7" t="s">
        <v>31</v>
      </c>
      <c r="L8" s="7" t="s">
        <v>68</v>
      </c>
      <c r="N8" s="7" t="s">
        <v>63</v>
      </c>
      <c r="P8" s="7" t="s">
        <v>64</v>
      </c>
      <c r="R8" s="7" t="s">
        <v>31</v>
      </c>
    </row>
    <row r="9" spans="1:18" ht="18.75">
      <c r="A9" s="30" t="s">
        <v>24</v>
      </c>
      <c r="B9" s="30"/>
      <c r="D9" s="15">
        <v>1910153357</v>
      </c>
      <c r="F9" s="15">
        <v>10123937714</v>
      </c>
      <c r="H9" s="15">
        <v>0</v>
      </c>
      <c r="J9" s="15">
        <f>D9+F9+H9</f>
        <v>12034091071</v>
      </c>
      <c r="L9" s="15">
        <v>1910153357</v>
      </c>
      <c r="N9" s="15">
        <v>10123937714</v>
      </c>
      <c r="P9" s="15">
        <v>0</v>
      </c>
      <c r="R9" s="15">
        <f>L9+N9+P9</f>
        <v>12034091071</v>
      </c>
    </row>
    <row r="10" spans="1:18" ht="18.75">
      <c r="A10" s="31" t="s">
        <v>28</v>
      </c>
      <c r="B10" s="31"/>
      <c r="D10" s="16">
        <v>48422809316</v>
      </c>
      <c r="F10" s="16">
        <v>-251676330687</v>
      </c>
      <c r="H10" s="16">
        <v>0</v>
      </c>
      <c r="J10" s="24">
        <f>D10+F10+H10</f>
        <v>-203253521371</v>
      </c>
      <c r="L10" s="16">
        <v>48422809316</v>
      </c>
      <c r="N10" s="16">
        <v>-251676330687</v>
      </c>
      <c r="P10" s="16">
        <v>0</v>
      </c>
      <c r="R10" s="16">
        <f>L10+N10+P10</f>
        <v>-203253521371</v>
      </c>
    </row>
    <row r="11" spans="1:18" ht="21">
      <c r="A11" s="28" t="s">
        <v>31</v>
      </c>
      <c r="B11" s="28"/>
      <c r="D11" s="17">
        <f>SUM(D9:D10)</f>
        <v>50332962673</v>
      </c>
      <c r="F11" s="17">
        <f>SUM(F9:F10)</f>
        <v>-241552392973</v>
      </c>
      <c r="H11" s="17">
        <v>0</v>
      </c>
      <c r="J11" s="23">
        <f>SUM(J9:J10)</f>
        <v>-191219430300</v>
      </c>
      <c r="L11" s="17">
        <f>SUM(L9:L10)</f>
        <v>50332962673</v>
      </c>
      <c r="N11" s="17">
        <f>SUM(N9:N10)</f>
        <v>-241552392973</v>
      </c>
      <c r="P11" s="17">
        <v>0</v>
      </c>
      <c r="R11" s="17">
        <f>SUM(R9:R10)</f>
        <v>-191219430300</v>
      </c>
    </row>
    <row r="12" spans="1:18">
      <c r="D12" s="20"/>
      <c r="F12" s="20"/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8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7"/>
  <sheetViews>
    <sheetView rightToLeft="1" view="pageBreakPreview" zoomScale="160" zoomScaleNormal="145" zoomScaleSheetLayoutView="160" workbookViewId="0">
      <selection activeCell="D11" sqref="D11"/>
    </sheetView>
  </sheetViews>
  <sheetFormatPr defaultRowHeight="15.75"/>
  <cols>
    <col min="1" max="1" width="6.5703125" style="18" bestFit="1" customWidth="1"/>
    <col min="2" max="2" width="40.28515625" style="18" customWidth="1"/>
    <col min="3" max="3" width="1.28515625" style="18" customWidth="1"/>
    <col min="4" max="4" width="27.7109375" style="18" bestFit="1" customWidth="1"/>
    <col min="5" max="5" width="1.28515625" style="18" customWidth="1"/>
    <col min="6" max="6" width="27.7109375" style="18" bestFit="1" customWidth="1"/>
    <col min="7" max="16384" width="9.140625" style="18"/>
  </cols>
  <sheetData>
    <row r="1" spans="1:6" ht="25.5">
      <c r="A1" s="25" t="s">
        <v>0</v>
      </c>
      <c r="B1" s="25"/>
      <c r="C1" s="25"/>
      <c r="D1" s="25"/>
      <c r="E1" s="25"/>
      <c r="F1" s="25"/>
    </row>
    <row r="2" spans="1:6" ht="25.5">
      <c r="A2" s="25" t="s">
        <v>48</v>
      </c>
      <c r="B2" s="25"/>
      <c r="C2" s="25"/>
      <c r="D2" s="25"/>
      <c r="E2" s="25"/>
      <c r="F2" s="25"/>
    </row>
    <row r="3" spans="1:6" ht="25.5">
      <c r="A3" s="25" t="s">
        <v>2</v>
      </c>
      <c r="B3" s="25"/>
      <c r="C3" s="25"/>
      <c r="D3" s="25"/>
      <c r="E3" s="25"/>
      <c r="F3" s="25"/>
    </row>
    <row r="5" spans="1:6" ht="24">
      <c r="A5" s="6" t="s">
        <v>69</v>
      </c>
      <c r="B5" s="26" t="s">
        <v>70</v>
      </c>
      <c r="C5" s="26"/>
      <c r="D5" s="26"/>
      <c r="E5" s="26"/>
      <c r="F5" s="26"/>
    </row>
    <row r="6" spans="1:6" ht="21">
      <c r="A6" s="27" t="s">
        <v>71</v>
      </c>
      <c r="B6" s="27"/>
      <c r="D6" s="27" t="s">
        <v>61</v>
      </c>
      <c r="E6" s="34"/>
      <c r="F6" s="7" t="s">
        <v>62</v>
      </c>
    </row>
    <row r="7" spans="1:6" ht="18.75">
      <c r="A7" s="30" t="s">
        <v>83</v>
      </c>
      <c r="B7" s="30"/>
      <c r="D7" s="15">
        <v>116396247868</v>
      </c>
      <c r="E7" s="35"/>
      <c r="F7" s="15">
        <v>116396247868</v>
      </c>
    </row>
  </sheetData>
  <mergeCells count="7">
    <mergeCell ref="A6:B6"/>
    <mergeCell ref="A7:B7"/>
    <mergeCell ref="A1:F1"/>
    <mergeCell ref="A2:F2"/>
    <mergeCell ref="A3:F3"/>
    <mergeCell ref="B5:F5"/>
    <mergeCell ref="D6:E6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9"/>
  <sheetViews>
    <sheetView rightToLeft="1" view="pageBreakPreview" zoomScale="160" zoomScaleNormal="115" zoomScaleSheetLayoutView="160" workbookViewId="0">
      <selection activeCell="B14" sqref="B14"/>
    </sheetView>
  </sheetViews>
  <sheetFormatPr defaultRowHeight="15.75"/>
  <cols>
    <col min="1" max="1" width="6.5703125" style="18" bestFit="1" customWidth="1"/>
    <col min="2" max="2" width="41.5703125" style="18" customWidth="1"/>
    <col min="3" max="3" width="1.28515625" style="18" customWidth="1"/>
    <col min="4" max="4" width="11" style="18" bestFit="1" customWidth="1"/>
    <col min="5" max="5" width="1.28515625" style="18" customWidth="1"/>
    <col min="6" max="6" width="11" style="18" bestFit="1" customWidth="1"/>
    <col min="7" max="7" width="0.28515625" style="18" customWidth="1"/>
    <col min="8" max="16384" width="9.140625" style="18"/>
  </cols>
  <sheetData>
    <row r="1" spans="1:6" ht="25.5">
      <c r="A1" s="25" t="s">
        <v>0</v>
      </c>
      <c r="B1" s="25"/>
      <c r="C1" s="25"/>
      <c r="D1" s="25"/>
      <c r="E1" s="25"/>
      <c r="F1" s="25"/>
    </row>
    <row r="2" spans="1:6" ht="25.5">
      <c r="A2" s="25" t="s">
        <v>48</v>
      </c>
      <c r="B2" s="25"/>
      <c r="C2" s="25"/>
      <c r="D2" s="25"/>
      <c r="E2" s="25"/>
      <c r="F2" s="25"/>
    </row>
    <row r="3" spans="1:6" ht="25.5">
      <c r="A3" s="25" t="s">
        <v>2</v>
      </c>
      <c r="B3" s="25"/>
      <c r="C3" s="25"/>
      <c r="D3" s="25"/>
      <c r="E3" s="25"/>
      <c r="F3" s="25"/>
    </row>
    <row r="5" spans="1:6" ht="24">
      <c r="A5" s="6" t="s">
        <v>72</v>
      </c>
      <c r="B5" s="26" t="s">
        <v>60</v>
      </c>
      <c r="C5" s="26"/>
      <c r="D5" s="26"/>
      <c r="E5" s="26"/>
      <c r="F5" s="26"/>
    </row>
    <row r="6" spans="1:6" ht="21">
      <c r="A6" s="27" t="s">
        <v>60</v>
      </c>
      <c r="B6" s="27"/>
      <c r="D6" s="7" t="s">
        <v>61</v>
      </c>
      <c r="F6" s="7" t="s">
        <v>5</v>
      </c>
    </row>
    <row r="7" spans="1:6" ht="18.75">
      <c r="A7" s="30" t="s">
        <v>60</v>
      </c>
      <c r="B7" s="30"/>
      <c r="D7" s="15">
        <v>22</v>
      </c>
      <c r="F7" s="15">
        <v>22</v>
      </c>
    </row>
    <row r="8" spans="1:6" ht="18.75">
      <c r="A8" s="31" t="s">
        <v>73</v>
      </c>
      <c r="B8" s="31"/>
      <c r="D8" s="16">
        <v>53453523</v>
      </c>
      <c r="F8" s="16">
        <v>53453523</v>
      </c>
    </row>
    <row r="9" spans="1:6" ht="21">
      <c r="A9" s="28" t="s">
        <v>31</v>
      </c>
      <c r="B9" s="28"/>
      <c r="D9" s="17">
        <v>53453545</v>
      </c>
      <c r="F9" s="17">
        <v>53453545</v>
      </c>
    </row>
  </sheetData>
  <mergeCells count="8">
    <mergeCell ref="A7:B7"/>
    <mergeCell ref="A8:B8"/>
    <mergeCell ref="A9:B9"/>
    <mergeCell ref="A1:F1"/>
    <mergeCell ref="A2:F2"/>
    <mergeCell ref="A3:F3"/>
    <mergeCell ref="B5:F5"/>
    <mergeCell ref="A6:B6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11"/>
  <sheetViews>
    <sheetView rightToLeft="1" view="pageBreakPreview" zoomScale="130" zoomScaleNormal="100" zoomScaleSheetLayoutView="130" workbookViewId="0">
      <selection activeCell="H8" sqref="H8:H9"/>
    </sheetView>
  </sheetViews>
  <sheetFormatPr defaultRowHeight="15.75"/>
  <cols>
    <col min="1" max="1" width="28" style="18" bestFit="1" customWidth="1"/>
    <col min="2" max="2" width="1.28515625" style="18" customWidth="1"/>
    <col min="3" max="3" width="11" style="18" bestFit="1" customWidth="1"/>
    <col min="4" max="5" width="1.28515625" style="18" customWidth="1"/>
    <col min="6" max="6" width="18.7109375" style="18" bestFit="1" customWidth="1"/>
    <col min="7" max="7" width="1.28515625" style="18" customWidth="1"/>
    <col min="8" max="8" width="14.85546875" style="18" bestFit="1" customWidth="1"/>
    <col min="9" max="9" width="1.28515625" style="18" customWidth="1"/>
    <col min="10" max="10" width="10.7109375" style="18" bestFit="1" customWidth="1"/>
    <col min="11" max="11" width="1.28515625" style="18" customWidth="1"/>
    <col min="12" max="12" width="14.85546875" style="18" bestFit="1" customWidth="1"/>
    <col min="13" max="13" width="1.28515625" style="18" customWidth="1"/>
    <col min="14" max="14" width="14.85546875" style="18" bestFit="1" customWidth="1"/>
    <col min="15" max="15" width="1.28515625" style="18" customWidth="1"/>
    <col min="16" max="16" width="10.7109375" style="18" bestFit="1" customWidth="1"/>
    <col min="17" max="17" width="1.28515625" style="18" customWidth="1"/>
    <col min="18" max="18" width="14.85546875" style="18" bestFit="1" customWidth="1"/>
    <col min="19" max="19" width="0.28515625" style="18" customWidth="1"/>
    <col min="20" max="16384" width="9.140625" style="18"/>
  </cols>
  <sheetData>
    <row r="1" spans="1:18" ht="25.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25.5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5.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5" spans="1:18" ht="24">
      <c r="A5" s="26" t="s">
        <v>75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>
      <c r="A6" s="27" t="s">
        <v>51</v>
      </c>
      <c r="H6" s="27" t="s">
        <v>61</v>
      </c>
      <c r="I6" s="27"/>
      <c r="J6" s="27"/>
      <c r="K6" s="27"/>
      <c r="L6" s="27"/>
      <c r="N6" s="27" t="s">
        <v>62</v>
      </c>
      <c r="O6" s="27"/>
      <c r="P6" s="27"/>
      <c r="Q6" s="27"/>
      <c r="R6" s="27"/>
    </row>
    <row r="7" spans="1:18" ht="21">
      <c r="A7" s="27"/>
      <c r="C7" s="33" t="s">
        <v>22</v>
      </c>
      <c r="D7" s="33"/>
      <c r="F7" s="13" t="s">
        <v>76</v>
      </c>
      <c r="H7" s="14" t="s">
        <v>77</v>
      </c>
      <c r="I7" s="19"/>
      <c r="J7" s="14" t="s">
        <v>74</v>
      </c>
      <c r="K7" s="19"/>
      <c r="L7" s="14" t="s">
        <v>78</v>
      </c>
      <c r="N7" s="14" t="s">
        <v>77</v>
      </c>
      <c r="O7" s="19"/>
      <c r="P7" s="14" t="s">
        <v>74</v>
      </c>
      <c r="Q7" s="19"/>
      <c r="R7" s="14" t="s">
        <v>78</v>
      </c>
    </row>
    <row r="8" spans="1:18" ht="18.75">
      <c r="A8" s="9" t="s">
        <v>24</v>
      </c>
      <c r="C8" s="9" t="s">
        <v>27</v>
      </c>
      <c r="D8" s="19"/>
      <c r="F8" s="4">
        <v>23</v>
      </c>
      <c r="H8" s="15">
        <v>1910153357</v>
      </c>
      <c r="J8" s="15">
        <v>0</v>
      </c>
      <c r="L8" s="15">
        <v>1910153357</v>
      </c>
      <c r="N8" s="15">
        <v>1910153357</v>
      </c>
      <c r="P8" s="15">
        <v>0</v>
      </c>
      <c r="R8" s="15">
        <v>1910153357</v>
      </c>
    </row>
    <row r="9" spans="1:18" ht="18.75">
      <c r="A9" s="10" t="s">
        <v>28</v>
      </c>
      <c r="C9" s="12" t="s">
        <v>30</v>
      </c>
      <c r="F9" s="3">
        <v>23</v>
      </c>
      <c r="H9" s="16">
        <v>48422809316</v>
      </c>
      <c r="J9" s="16">
        <v>0</v>
      </c>
      <c r="L9" s="16">
        <v>48422809316</v>
      </c>
      <c r="N9" s="16">
        <v>48422809316</v>
      </c>
      <c r="P9" s="16">
        <v>0</v>
      </c>
      <c r="R9" s="16">
        <v>48422809316</v>
      </c>
    </row>
    <row r="10" spans="1:18" ht="21.75" thickBot="1">
      <c r="A10" s="11" t="s">
        <v>31</v>
      </c>
      <c r="C10" s="2"/>
      <c r="F10" s="2"/>
      <c r="H10" s="17">
        <v>50332962673</v>
      </c>
      <c r="J10" s="17">
        <v>0</v>
      </c>
      <c r="L10" s="17">
        <v>50332962673</v>
      </c>
      <c r="N10" s="17">
        <v>50332962673</v>
      </c>
      <c r="P10" s="17">
        <v>0</v>
      </c>
      <c r="R10" s="17">
        <v>50332962673</v>
      </c>
    </row>
    <row r="11" spans="1:18" ht="16.5" thickTop="1"/>
  </sheetData>
  <mergeCells count="8">
    <mergeCell ref="A1:R1"/>
    <mergeCell ref="A2:R2"/>
    <mergeCell ref="A3:R3"/>
    <mergeCell ref="A5:R5"/>
    <mergeCell ref="A6:A7"/>
    <mergeCell ref="H6:L6"/>
    <mergeCell ref="N6:R6"/>
    <mergeCell ref="C7:D7"/>
  </mergeCells>
  <pageMargins left="0.39" right="0.39" top="0.39" bottom="0.39" header="0" footer="0"/>
  <pageSetup scale="9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8"/>
  <sheetViews>
    <sheetView rightToLeft="1" view="pageBreakPreview" zoomScale="115" zoomScaleNormal="100" zoomScaleSheetLayoutView="115" workbookViewId="0">
      <selection activeCell="I15" sqref="I15"/>
    </sheetView>
  </sheetViews>
  <sheetFormatPr defaultRowHeight="15.75"/>
  <cols>
    <col min="1" max="1" width="28.5703125" style="18" bestFit="1" customWidth="1"/>
    <col min="2" max="2" width="1.28515625" style="18" customWidth="1"/>
    <col min="3" max="3" width="15.7109375" style="18" bestFit="1" customWidth="1"/>
    <col min="4" max="4" width="1.28515625" style="18" customWidth="1"/>
    <col min="5" max="5" width="12" style="18" bestFit="1" customWidth="1"/>
    <col min="6" max="6" width="1.28515625" style="18" customWidth="1"/>
    <col min="7" max="7" width="15.85546875" style="18" bestFit="1" customWidth="1"/>
    <col min="8" max="8" width="1.28515625" style="18" customWidth="1"/>
    <col min="9" max="9" width="15.7109375" style="18" bestFit="1" customWidth="1"/>
    <col min="10" max="10" width="1.28515625" style="18" customWidth="1"/>
    <col min="11" max="11" width="12" style="18" bestFit="1" customWidth="1"/>
    <col min="12" max="12" width="1.28515625" style="18" customWidth="1"/>
    <col min="13" max="13" width="15.85546875" style="18" bestFit="1" customWidth="1"/>
    <col min="14" max="14" width="0.28515625" style="18" customWidth="1"/>
    <col min="15" max="16384" width="9.140625" style="18"/>
  </cols>
  <sheetData>
    <row r="1" spans="1:13" ht="25.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5.5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5.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5" spans="1:13" ht="24">
      <c r="A5" s="26" t="s">
        <v>79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21">
      <c r="A6" s="27" t="s">
        <v>51</v>
      </c>
      <c r="C6" s="27" t="s">
        <v>61</v>
      </c>
      <c r="D6" s="27"/>
      <c r="E6" s="27"/>
      <c r="F6" s="27"/>
      <c r="G6" s="27"/>
      <c r="I6" s="27" t="s">
        <v>62</v>
      </c>
      <c r="J6" s="27"/>
      <c r="K6" s="27"/>
      <c r="L6" s="27"/>
      <c r="M6" s="27"/>
    </row>
    <row r="7" spans="1:13" ht="21">
      <c r="A7" s="27"/>
      <c r="C7" s="14" t="s">
        <v>77</v>
      </c>
      <c r="D7" s="19"/>
      <c r="E7" s="14" t="s">
        <v>74</v>
      </c>
      <c r="F7" s="19"/>
      <c r="G7" s="14" t="s">
        <v>78</v>
      </c>
      <c r="I7" s="14" t="s">
        <v>77</v>
      </c>
      <c r="J7" s="19"/>
      <c r="K7" s="14" t="s">
        <v>74</v>
      </c>
      <c r="L7" s="19"/>
      <c r="M7" s="14" t="s">
        <v>78</v>
      </c>
    </row>
    <row r="8" spans="1:13" ht="18.75">
      <c r="A8" s="9" t="s">
        <v>83</v>
      </c>
      <c r="C8" s="15">
        <v>116396247868</v>
      </c>
      <c r="E8" s="15">
        <v>603147002</v>
      </c>
      <c r="G8" s="15">
        <v>115793100866</v>
      </c>
      <c r="I8" s="15">
        <v>116396247868</v>
      </c>
      <c r="K8" s="15">
        <v>603147002</v>
      </c>
      <c r="M8" s="15">
        <v>115793100866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11"/>
  <sheetViews>
    <sheetView rightToLeft="1" view="pageBreakPreview" zoomScale="130" zoomScaleNormal="100" zoomScaleSheetLayoutView="130" workbookViewId="0">
      <selection activeCell="E18" sqref="E18"/>
    </sheetView>
  </sheetViews>
  <sheetFormatPr defaultRowHeight="15.75"/>
  <cols>
    <col min="1" max="1" width="28" style="18" bestFit="1" customWidth="1"/>
    <col min="2" max="2" width="1.28515625" style="18" customWidth="1"/>
    <col min="3" max="3" width="9.85546875" style="18" bestFit="1" customWidth="1"/>
    <col min="4" max="4" width="1.28515625" style="18" customWidth="1"/>
    <col min="5" max="5" width="17.7109375" style="18" bestFit="1" customWidth="1"/>
    <col min="6" max="6" width="1.28515625" style="18" customWidth="1"/>
    <col min="7" max="7" width="17.85546875" style="18" bestFit="1" customWidth="1"/>
    <col min="8" max="8" width="1.28515625" style="18" customWidth="1"/>
    <col min="9" max="9" width="26.28515625" style="18" bestFit="1" customWidth="1"/>
    <col min="10" max="10" width="1.28515625" style="18" customWidth="1"/>
    <col min="11" max="11" width="9.85546875" style="18" bestFit="1" customWidth="1"/>
    <col min="12" max="12" width="1.28515625" style="18" customWidth="1"/>
    <col min="13" max="13" width="17.7109375" style="18" bestFit="1" customWidth="1"/>
    <col min="14" max="14" width="1.28515625" style="18" customWidth="1"/>
    <col min="15" max="15" width="17.85546875" style="18" bestFit="1" customWidth="1"/>
    <col min="16" max="16" width="1.28515625" style="18" customWidth="1"/>
    <col min="17" max="17" width="17" style="18" bestFit="1" customWidth="1"/>
    <col min="18" max="16384" width="9.140625" style="18"/>
  </cols>
  <sheetData>
    <row r="1" spans="1:17" ht="25.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5.5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25.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5" spans="1:17" ht="24">
      <c r="A5" s="26" t="s">
        <v>81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1">
      <c r="A6" s="27" t="s">
        <v>51</v>
      </c>
      <c r="C6" s="27" t="s">
        <v>61</v>
      </c>
      <c r="D6" s="27"/>
      <c r="E6" s="27"/>
      <c r="F6" s="27"/>
      <c r="G6" s="27"/>
      <c r="H6" s="27"/>
      <c r="I6" s="27"/>
      <c r="K6" s="27" t="s">
        <v>62</v>
      </c>
      <c r="L6" s="27"/>
      <c r="M6" s="27"/>
      <c r="N6" s="27"/>
      <c r="O6" s="27"/>
      <c r="P6" s="27"/>
      <c r="Q6" s="27"/>
    </row>
    <row r="7" spans="1:17" ht="42">
      <c r="A7" s="27"/>
      <c r="C7" s="14" t="s">
        <v>8</v>
      </c>
      <c r="D7" s="19"/>
      <c r="E7" s="14" t="s">
        <v>10</v>
      </c>
      <c r="F7" s="19"/>
      <c r="G7" s="14" t="s">
        <v>80</v>
      </c>
      <c r="H7" s="19"/>
      <c r="I7" s="14" t="s">
        <v>82</v>
      </c>
      <c r="K7" s="14" t="s">
        <v>8</v>
      </c>
      <c r="L7" s="19"/>
      <c r="M7" s="14" t="s">
        <v>10</v>
      </c>
      <c r="N7" s="19"/>
      <c r="O7" s="14" t="s">
        <v>80</v>
      </c>
      <c r="P7" s="19"/>
      <c r="Q7" s="14" t="s">
        <v>82</v>
      </c>
    </row>
    <row r="8" spans="1:17" ht="18.75">
      <c r="A8" s="9" t="s">
        <v>24</v>
      </c>
      <c r="C8" s="15">
        <v>3265800</v>
      </c>
      <c r="E8" s="15">
        <v>2446973678186</v>
      </c>
      <c r="G8" s="15">
        <v>2436849740472</v>
      </c>
      <c r="I8" s="15">
        <v>10123937714</v>
      </c>
      <c r="K8" s="15">
        <v>3265800</v>
      </c>
      <c r="M8" s="15">
        <v>2446973678186</v>
      </c>
      <c r="O8" s="15">
        <v>2436849740472</v>
      </c>
      <c r="Q8" s="15">
        <v>10123937714</v>
      </c>
    </row>
    <row r="9" spans="1:17" ht="18.75">
      <c r="A9" s="10" t="s">
        <v>28</v>
      </c>
      <c r="C9" s="2">
        <v>4183545</v>
      </c>
      <c r="E9" s="16">
        <v>2866285807943</v>
      </c>
      <c r="G9" s="16">
        <v>3117962138630</v>
      </c>
      <c r="I9" s="16">
        <v>-251676330687</v>
      </c>
      <c r="K9" s="2">
        <v>4183545</v>
      </c>
      <c r="M9" s="16">
        <v>2866285807943</v>
      </c>
      <c r="O9" s="16">
        <v>3117962138630</v>
      </c>
      <c r="Q9" s="16">
        <v>-251676330687</v>
      </c>
    </row>
    <row r="10" spans="1:17" ht="21.75" thickBot="1">
      <c r="A10" s="11" t="s">
        <v>31</v>
      </c>
      <c r="C10" s="2"/>
      <c r="E10" s="17">
        <f>SUM(E8:E9)</f>
        <v>5313259486129</v>
      </c>
      <c r="G10" s="17">
        <f>SUM(G8:G9)</f>
        <v>5554811879102</v>
      </c>
      <c r="I10" s="17">
        <f>SUM(I8:I9)</f>
        <v>-241552392973</v>
      </c>
      <c r="K10" s="2"/>
      <c r="M10" s="17">
        <f>SUM(M8:M9)</f>
        <v>5313259486129</v>
      </c>
      <c r="O10" s="17">
        <f>SUM(O8:O9)</f>
        <v>5554811879102</v>
      </c>
      <c r="Q10" s="17">
        <f>SUM(Q8:Q9)</f>
        <v>-241552392973</v>
      </c>
    </row>
    <row r="11" spans="1:17" ht="16.5" thickTop="1">
      <c r="I11" s="20"/>
      <c r="Q11" s="20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اوراق</vt:lpstr>
      <vt:lpstr>تعدیل قیمت</vt:lpstr>
      <vt:lpstr>سپرده</vt:lpstr>
      <vt:lpstr>درآمد</vt:lpstr>
      <vt:lpstr>درآمد سرمایه گذاری در اوراق به</vt:lpstr>
      <vt:lpstr>درآمد سپرده بانکی</vt:lpstr>
      <vt:lpstr>سایر درآمدها</vt:lpstr>
      <vt:lpstr>سود اوراق بهادار</vt:lpstr>
      <vt:lpstr>سود سپرده بانکی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ناشی از تغییر قیمت اوراق'!Print_Area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Mahsa Behnia</dc:creator>
  <dc:description/>
  <cp:lastModifiedBy>Ghazaleh Khademian</cp:lastModifiedBy>
  <dcterms:created xsi:type="dcterms:W3CDTF">2026-09-24T06:13:47Z</dcterms:created>
  <dcterms:modified xsi:type="dcterms:W3CDTF">2026-09-27T09:20:50Z</dcterms:modified>
</cp:coreProperties>
</file>